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'2019'!$A$1:$Z$90</definedName>
  </definedNames>
  <calcPr fullCalcOnLoad="1"/>
</workbook>
</file>

<file path=xl/sharedStrings.xml><?xml version="1.0" encoding="utf-8"?>
<sst xmlns="http://schemas.openxmlformats.org/spreadsheetml/2006/main" count="105" uniqueCount="101">
  <si>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</si>
  <si>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</si>
  <si>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</si>
  <si>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</si>
  <si>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</si>
  <si>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</si>
  <si>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</si>
  <si>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</si>
  <si>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</si>
  <si>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</si>
  <si>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</si>
  <si>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НЕНАЛОГОВЫЕ ДОХОДЫ</t>
  </si>
  <si>
    <t>Плата за негативное воздействие на окружающую среду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</si>
  <si>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</si>
  <si>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</si>
  <si>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</si>
  <si>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</si>
  <si>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</si>
  <si>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</si>
  <si>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</si>
  <si>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</si>
  <si>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</si>
  <si>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</si>
  <si>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</si>
  <si>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</si>
  <si>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</si>
  <si>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</si>
  <si>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</si>
  <si>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</si>
  <si>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</si>
  <si>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</si>
  <si>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</si>
  <si>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</si>
  <si>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</si>
  <si>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</si>
  <si>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</si>
  <si>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</si>
  <si>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</si>
  <si>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</si>
  <si>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</si>
  <si>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</si>
  <si>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</si>
  <si>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</si>
  <si>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</si>
  <si>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</si>
  <si>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</si>
  <si>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</si>
  <si>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</si>
  <si>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</si>
  <si>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</si>
  <si>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</si>
  <si>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</si>
  <si>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</si>
  <si>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</si>
  <si>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</si>
  <si>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</si>
  <si>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</si>
  <si>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</si>
  <si>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</si>
  <si>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</si>
  <si>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</si>
  <si>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</si>
  <si>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</si>
  <si>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</si>
  <si>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</si>
  <si>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</si>
  <si>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</si>
  <si>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</si>
  <si>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</si>
  <si>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</si>
  <si>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</si>
  <si>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</si>
  <si>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</si>
  <si>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</si>
  <si>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</si>
  <si>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</si>
  <si>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</si>
  <si>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</si>
  <si>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</si>
  <si>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</si>
  <si>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</si>
  <si>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</si>
  <si>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1 05 01050 01 0000 110</t>
  </si>
  <si>
    <t>Задолженность и перерасчеты по отмененным налогам, сборам и иным обязательным платежам.</t>
  </si>
  <si>
    <t xml:space="preserve">1 09 00000 00 0000 000 </t>
  </si>
  <si>
    <t>1 13 00000 00 0000 000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</si>
  <si>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</si>
  <si>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</si>
  <si>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1 13 02994 04 0000 130</t>
  </si>
  <si>
    <t>Прочие доходы от компенсации затрат бюджетов городских округов</t>
  </si>
  <si>
    <t>1 05 01000 00 0000 110</t>
  </si>
  <si>
    <t>1 01 00000 00 0000 000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</si>
  <si>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</si>
  <si>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</si>
  <si>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</si>
  <si>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КОМПЕНСАЦИИ ЗАТРАТ ГОСУДАРСТВА </t>
  </si>
  <si>
    <t>ДОХОДЫ ОТ ПРОДАЖИ МАТЕРИАЛЬНЫХ И НЕМАТЕРИАЛЬНЫХ АКТИВОВ</t>
  </si>
  <si>
    <t>на 01.10.2019г.</t>
  </si>
  <si>
    <t xml:space="preserve">Исполнение </t>
  </si>
  <si>
    <t>Уточненные назначения</t>
  </si>
  <si>
    <r>
      <rPr>
        <b/>
        <sz val="10"/>
        <rFont val="Arial"/>
        <family val="2"/>
      </rPr>
      <t xml:space="preserve">Приложение №1               </t>
    </r>
    <r>
      <rPr>
        <sz val="10"/>
        <rFont val="Arial"/>
        <family val="2"/>
      </rPr>
      <t xml:space="preserve">                   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от "24" октября 2019г. №2031      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</si>
</sst>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60" applyNumberFormat="1" applyFont="1" applyBorder="1" applyAlignment="1">
      <alignment horizontal="right" vertical="center"/>
    </xf>
    <xf numFmtId="180" fontId="7" fillId="0" borderId="10" xfId="60" applyNumberFormat="1" applyFont="1" applyBorder="1" applyAlignment="1">
      <alignment horizontal="right" vertical="center"/>
    </xf>
    <xf numFmtId="180" fontId="5" fillId="0" borderId="10" xfId="6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6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0" fontId="7" fillId="0" borderId="10" xfId="60" applyNumberFormat="1" applyFont="1" applyFill="1" applyBorder="1" applyAlignment="1">
      <alignment horizontal="right" vertical="center"/>
    </xf>
    <xf numFmtId="2" fontId="8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79" fontId="7" fillId="0" borderId="10" xfId="60" applyFont="1" applyBorder="1" applyAlignment="1">
      <alignment/>
    </xf>
    <xf numFmtId="0" fontId="0" fillId="0" borderId="0" xfId="0" applyFont="1" applyAlignment="1">
      <alignment/>
    </xf>
    <xf numFmtId="18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179" fontId="7" fillId="0" borderId="10" xfId="60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29.421875" style="58" customWidth="1"/>
    <col min="2" max="2" width="38.421875" style="0" customWidth="1"/>
    <col min="3" max="3" width="14.8515625" style="16" hidden="1" customWidth="1"/>
    <col min="4" max="4" width="14.140625" style="16" hidden="1" customWidth="1"/>
    <col min="5" max="5" width="14.7109375" style="31" hidden="1" customWidth="1"/>
    <col min="6" max="6" width="12.140625" style="0" hidden="1" customWidth="1"/>
    <col min="7" max="7" width="18.421875" style="0" customWidth="1"/>
    <col min="8" max="8" width="15.140625" style="0" customWidth="1"/>
  </cols>
  <sheetData>
    <row r="1" spans="2:8" ht="78" customHeight="1">
      <c r="B1" s="45"/>
      <c r="C1" s="44"/>
      <c r="D1" s="44"/>
      <c r="E1" s="44"/>
      <c r="F1" s="44"/>
      <c r="G1" s="60" t="s">
        <v>100</v>
      </c>
      <c r="H1" s="61"/>
    </row>
    <row r="2" spans="1:8" ht="34.5" customHeight="1">
      <c r="A2" s="62" t="s">
        <v>78</v>
      </c>
      <c r="B2" s="63"/>
      <c r="C2" s="63"/>
      <c r="D2" s="64"/>
      <c r="E2" s="64"/>
      <c r="F2" s="64"/>
      <c r="G2" s="64"/>
      <c r="H2" s="64"/>
    </row>
    <row r="3" spans="1:8" ht="13.5">
      <c r="A3" s="62" t="s">
        <v>97</v>
      </c>
      <c r="B3" s="63"/>
      <c r="C3" s="63"/>
      <c r="D3" s="63"/>
      <c r="E3" s="63"/>
      <c r="F3" s="64"/>
      <c r="G3" s="64"/>
      <c r="H3" s="64"/>
    </row>
    <row r="4" spans="1:8" ht="15.75">
      <c r="A4" s="59"/>
      <c r="B4" s="1"/>
      <c r="C4" s="23"/>
      <c r="D4" s="23"/>
      <c r="E4" s="29" t="s">
        <v>0</v>
      </c>
      <c r="F4" s="23" t="s">
        <v>0</v>
      </c>
      <c r="G4" s="23"/>
      <c r="H4" s="23" t="s">
        <v>0</v>
      </c>
    </row>
    <row r="5" spans="1:8" ht="30">
      <c r="A5" s="2" t="s">
        <v>1</v>
      </c>
      <c r="B5" s="3" t="s">
        <v>2</v>
      </c>
      <c r="C5" s="3" t="s">
        <v>3</v>
      </c>
      <c r="D5" s="3" t="s">
        <v>67</v>
      </c>
      <c r="E5" s="30" t="s">
        <v>69</v>
      </c>
      <c r="F5" s="3" t="s">
        <v>68</v>
      </c>
      <c r="G5" s="3" t="s">
        <v>99</v>
      </c>
      <c r="H5" s="46" t="s">
        <v>98</v>
      </c>
    </row>
    <row r="6" spans="1:8" ht="15.75">
      <c r="A6" s="2"/>
      <c r="B6" s="4" t="s">
        <v>4</v>
      </c>
      <c r="C6" s="17" t="e">
        <f>C8+C13+C19+C27+C30+C33</f>
        <v>#REF!</v>
      </c>
      <c r="D6" s="17" t="e">
        <f>D8+D13+D19+D27+D30+D33</f>
        <v>#REF!</v>
      </c>
      <c r="E6" s="37" t="e">
        <f>E8+E13+E19+E27+E30+E33</f>
        <v>#REF!</v>
      </c>
      <c r="F6" s="37">
        <f>F8+F13+F19+F27+F30+F33</f>
        <v>53600</v>
      </c>
      <c r="G6" s="54">
        <f>G7+G13+G19+G27+G33+G34</f>
        <v>427100</v>
      </c>
      <c r="H6" s="54">
        <f>H7+H13+H19+H27+H33+H34</f>
        <v>290273.45</v>
      </c>
    </row>
    <row r="7" spans="1:8" ht="15.75">
      <c r="A7" s="50" t="s">
        <v>91</v>
      </c>
      <c r="B7" s="51" t="s">
        <v>92</v>
      </c>
      <c r="C7" s="17"/>
      <c r="D7" s="17"/>
      <c r="E7" s="37"/>
      <c r="F7" s="37"/>
      <c r="G7" s="54">
        <f>G8</f>
        <v>258000</v>
      </c>
      <c r="H7" s="54">
        <f>H8</f>
        <v>172922.44</v>
      </c>
    </row>
    <row r="8" spans="1:8" ht="15.75">
      <c r="A8" s="15" t="s">
        <v>18</v>
      </c>
      <c r="B8" s="8" t="s">
        <v>47</v>
      </c>
      <c r="C8" s="18">
        <f>SUM(C9:C11)</f>
        <v>193000</v>
      </c>
      <c r="D8" s="18">
        <f>SUM(D9:D11)</f>
        <v>30000</v>
      </c>
      <c r="E8" s="38">
        <f>SUM(E9:E11)</f>
        <v>223000</v>
      </c>
      <c r="F8" s="38">
        <f>SUM(F9:F11)</f>
        <v>35000</v>
      </c>
      <c r="G8" s="38">
        <f>SUM(G9:G12)</f>
        <v>258000</v>
      </c>
      <c r="H8" s="38">
        <f>SUM(H9:H12)</f>
        <v>172922.44</v>
      </c>
    </row>
    <row r="9" spans="1:8" ht="143.25" customHeight="1">
      <c r="A9" s="14" t="s">
        <v>17</v>
      </c>
      <c r="B9" s="5" t="s">
        <v>32</v>
      </c>
      <c r="C9" s="19">
        <v>188532</v>
      </c>
      <c r="D9" s="19">
        <v>29100</v>
      </c>
      <c r="E9" s="36">
        <f>C9+D9</f>
        <v>217632</v>
      </c>
      <c r="F9" s="32">
        <v>33901</v>
      </c>
      <c r="G9" s="55">
        <f>E9+F9</f>
        <v>251533</v>
      </c>
      <c r="H9" s="55">
        <v>167745.87</v>
      </c>
    </row>
    <row r="10" spans="1:8" ht="223.5" customHeight="1">
      <c r="A10" s="14" t="s">
        <v>16</v>
      </c>
      <c r="B10" s="6" t="s">
        <v>33</v>
      </c>
      <c r="C10" s="19">
        <v>1324</v>
      </c>
      <c r="D10" s="19">
        <v>90</v>
      </c>
      <c r="E10" s="36">
        <f>C10+D10</f>
        <v>1414</v>
      </c>
      <c r="F10" s="32">
        <v>196</v>
      </c>
      <c r="G10" s="55">
        <f aca="true" t="shared" si="0" ref="G10:G50">E10+F10</f>
        <v>1610</v>
      </c>
      <c r="H10" s="55">
        <v>1027.32</v>
      </c>
    </row>
    <row r="11" spans="1:8" ht="90" customHeight="1">
      <c r="A11" s="14" t="s">
        <v>15</v>
      </c>
      <c r="B11" s="6" t="s">
        <v>5</v>
      </c>
      <c r="C11" s="19">
        <v>3144</v>
      </c>
      <c r="D11" s="19">
        <v>810</v>
      </c>
      <c r="E11" s="36">
        <f>C11+D11</f>
        <v>3954</v>
      </c>
      <c r="F11" s="32">
        <v>903</v>
      </c>
      <c r="G11" s="55">
        <f t="shared" si="0"/>
        <v>4857</v>
      </c>
      <c r="H11" s="55">
        <v>4149.24</v>
      </c>
    </row>
    <row r="12" spans="1:8" ht="105" customHeight="1">
      <c r="A12" s="14" t="s">
        <v>86</v>
      </c>
      <c r="B12" s="6" t="s">
        <v>87</v>
      </c>
      <c r="C12" s="48"/>
      <c r="D12" s="48">
        <v>2.47</v>
      </c>
      <c r="E12" s="14" t="s">
        <v>86</v>
      </c>
      <c r="F12" s="6" t="s">
        <v>87</v>
      </c>
      <c r="G12" s="56"/>
      <c r="H12" s="55">
        <v>0.01</v>
      </c>
    </row>
    <row r="13" spans="1:8" ht="57" customHeight="1">
      <c r="A13" s="15" t="s">
        <v>14</v>
      </c>
      <c r="B13" s="7" t="s">
        <v>34</v>
      </c>
      <c r="C13" s="20">
        <f>C14</f>
        <v>13000</v>
      </c>
      <c r="D13" s="20">
        <f>D14</f>
        <v>0</v>
      </c>
      <c r="E13" s="39">
        <f>E14</f>
        <v>13000</v>
      </c>
      <c r="F13" s="32"/>
      <c r="G13" s="54">
        <f t="shared" si="0"/>
        <v>13000</v>
      </c>
      <c r="H13" s="54">
        <f>H14</f>
        <v>11531.119999999999</v>
      </c>
    </row>
    <row r="14" spans="1:8" ht="47.25">
      <c r="A14" s="15" t="s">
        <v>24</v>
      </c>
      <c r="B14" s="47" t="s">
        <v>21</v>
      </c>
      <c r="C14" s="20">
        <f>SUM(C15:C17)</f>
        <v>13000</v>
      </c>
      <c r="D14" s="20">
        <f>SUM(D15:D17)</f>
        <v>0</v>
      </c>
      <c r="E14" s="39">
        <f>SUM(E15:E17)</f>
        <v>13000</v>
      </c>
      <c r="F14" s="34"/>
      <c r="G14" s="54">
        <f t="shared" si="0"/>
        <v>13000</v>
      </c>
      <c r="H14" s="54">
        <f>H15+H16+H17+H18</f>
        <v>11531.119999999999</v>
      </c>
    </row>
    <row r="15" spans="1:8" ht="126">
      <c r="A15" s="14" t="s">
        <v>19</v>
      </c>
      <c r="B15" s="12" t="s">
        <v>20</v>
      </c>
      <c r="C15" s="19">
        <v>5215</v>
      </c>
      <c r="D15" s="19"/>
      <c r="E15" s="36">
        <v>5215</v>
      </c>
      <c r="F15" s="32"/>
      <c r="G15" s="55">
        <f t="shared" si="0"/>
        <v>5215</v>
      </c>
      <c r="H15" s="55">
        <v>5219.91</v>
      </c>
    </row>
    <row r="16" spans="1:8" ht="157.5">
      <c r="A16" s="14" t="s">
        <v>25</v>
      </c>
      <c r="B16" s="12" t="s">
        <v>22</v>
      </c>
      <c r="C16" s="19">
        <v>48</v>
      </c>
      <c r="D16" s="19"/>
      <c r="E16" s="36">
        <v>48</v>
      </c>
      <c r="F16" s="32"/>
      <c r="G16" s="55">
        <f t="shared" si="0"/>
        <v>48</v>
      </c>
      <c r="H16" s="55">
        <v>39.69</v>
      </c>
    </row>
    <row r="17" spans="1:8" ht="126">
      <c r="A17" s="14" t="s">
        <v>26</v>
      </c>
      <c r="B17" s="12" t="s">
        <v>23</v>
      </c>
      <c r="C17" s="19">
        <v>7737</v>
      </c>
      <c r="D17" s="19"/>
      <c r="E17" s="36">
        <v>7737</v>
      </c>
      <c r="F17" s="32"/>
      <c r="G17" s="55">
        <f t="shared" si="0"/>
        <v>7737</v>
      </c>
      <c r="H17" s="55">
        <v>7154.36</v>
      </c>
    </row>
    <row r="18" spans="1:8" ht="126">
      <c r="A18" s="14" t="s">
        <v>80</v>
      </c>
      <c r="B18" s="12" t="s">
        <v>79</v>
      </c>
      <c r="C18" s="19"/>
      <c r="D18" s="19"/>
      <c r="E18" s="36"/>
      <c r="F18" s="32"/>
      <c r="G18" s="55"/>
      <c r="H18" s="55">
        <v>-882.84</v>
      </c>
    </row>
    <row r="19" spans="1:8" ht="18" customHeight="1">
      <c r="A19" s="15" t="s">
        <v>27</v>
      </c>
      <c r="B19" s="8" t="s">
        <v>48</v>
      </c>
      <c r="C19" s="21">
        <f>SUM(C20+C24+C25)</f>
        <v>47000</v>
      </c>
      <c r="D19" s="21">
        <f>SUM(D20+D24+D25)</f>
        <v>0</v>
      </c>
      <c r="E19" s="35">
        <f>SUM(E20+E24+E25+E26)</f>
        <v>47000</v>
      </c>
      <c r="F19" s="35">
        <f>SUM(F20+F24+F25+F26)</f>
        <v>600</v>
      </c>
      <c r="G19" s="54">
        <f t="shared" si="0"/>
        <v>47600</v>
      </c>
      <c r="H19" s="54">
        <f>H20+H24+H25+H26</f>
        <v>39502.59</v>
      </c>
    </row>
    <row r="20" spans="1:8" ht="47.25">
      <c r="A20" s="14" t="s">
        <v>90</v>
      </c>
      <c r="B20" s="9" t="s">
        <v>6</v>
      </c>
      <c r="C20" s="52">
        <f>SUM(C21:C22)</f>
        <v>27000</v>
      </c>
      <c r="D20" s="52">
        <f>SUM(D21:D22)</f>
        <v>0</v>
      </c>
      <c r="E20" s="53">
        <f>SUM(E21:E22)</f>
        <v>27000</v>
      </c>
      <c r="F20" s="53">
        <f>SUM(F21:F22)</f>
        <v>0</v>
      </c>
      <c r="G20" s="55">
        <f t="shared" si="0"/>
        <v>27000</v>
      </c>
      <c r="H20" s="55">
        <f>H21+H22+H23</f>
        <v>24087.51</v>
      </c>
    </row>
    <row r="21" spans="1:8" s="27" customFormat="1" ht="63">
      <c r="A21" s="24" t="s">
        <v>28</v>
      </c>
      <c r="B21" s="25" t="s">
        <v>7</v>
      </c>
      <c r="C21" s="26">
        <v>17710</v>
      </c>
      <c r="D21" s="26"/>
      <c r="E21" s="40">
        <v>17710</v>
      </c>
      <c r="F21" s="33"/>
      <c r="G21" s="55">
        <f t="shared" si="0"/>
        <v>17710</v>
      </c>
      <c r="H21" s="57">
        <v>16881.21</v>
      </c>
    </row>
    <row r="22" spans="1:8" s="27" customFormat="1" ht="78.75">
      <c r="A22" s="24" t="s">
        <v>29</v>
      </c>
      <c r="B22" s="25" t="s">
        <v>8</v>
      </c>
      <c r="C22" s="28">
        <v>9290</v>
      </c>
      <c r="D22" s="28"/>
      <c r="E22" s="41">
        <v>9290</v>
      </c>
      <c r="F22" s="33"/>
      <c r="G22" s="55">
        <f t="shared" si="0"/>
        <v>9290</v>
      </c>
      <c r="H22" s="57">
        <v>7201.55</v>
      </c>
    </row>
    <row r="23" spans="1:8" s="27" customFormat="1" ht="63">
      <c r="A23" s="24" t="s">
        <v>82</v>
      </c>
      <c r="B23" s="25" t="s">
        <v>81</v>
      </c>
      <c r="C23" s="28"/>
      <c r="D23" s="28"/>
      <c r="E23" s="41"/>
      <c r="F23" s="33"/>
      <c r="G23" s="55"/>
      <c r="H23" s="57">
        <v>4.75</v>
      </c>
    </row>
    <row r="24" spans="1:8" s="27" customFormat="1" ht="31.5">
      <c r="A24" s="24" t="s">
        <v>30</v>
      </c>
      <c r="B24" s="25" t="s">
        <v>9</v>
      </c>
      <c r="C24" s="28">
        <v>19000</v>
      </c>
      <c r="D24" s="28"/>
      <c r="E24" s="41">
        <v>19000</v>
      </c>
      <c r="F24" s="33"/>
      <c r="G24" s="55">
        <f t="shared" si="0"/>
        <v>19000</v>
      </c>
      <c r="H24" s="57">
        <v>13704.25</v>
      </c>
    </row>
    <row r="25" spans="1:8" s="27" customFormat="1" ht="31.5">
      <c r="A25" s="24" t="s">
        <v>31</v>
      </c>
      <c r="B25" s="25" t="s">
        <v>10</v>
      </c>
      <c r="C25" s="28">
        <v>1000</v>
      </c>
      <c r="D25" s="28"/>
      <c r="E25" s="41">
        <v>1000</v>
      </c>
      <c r="F25" s="33">
        <v>-400</v>
      </c>
      <c r="G25" s="55">
        <f t="shared" si="0"/>
        <v>600</v>
      </c>
      <c r="H25" s="57">
        <v>584.53</v>
      </c>
    </row>
    <row r="26" spans="1:8" s="27" customFormat="1" ht="47.25">
      <c r="A26" s="24" t="s">
        <v>71</v>
      </c>
      <c r="B26" s="25" t="s">
        <v>70</v>
      </c>
      <c r="C26" s="28"/>
      <c r="D26" s="28"/>
      <c r="E26" s="41"/>
      <c r="F26" s="33">
        <v>1000</v>
      </c>
      <c r="G26" s="55">
        <f t="shared" si="0"/>
        <v>1000</v>
      </c>
      <c r="H26" s="57">
        <v>1126.3</v>
      </c>
    </row>
    <row r="27" spans="1:8" ht="15.75">
      <c r="A27" s="15" t="s">
        <v>35</v>
      </c>
      <c r="B27" s="8" t="s">
        <v>46</v>
      </c>
      <c r="C27" s="20">
        <f>C28+C29</f>
        <v>26500</v>
      </c>
      <c r="D27" s="20">
        <f>D28+D29</f>
        <v>0</v>
      </c>
      <c r="E27" s="39">
        <f>E28+E29</f>
        <v>26500</v>
      </c>
      <c r="F27" s="39">
        <f>F28+F29</f>
        <v>6000</v>
      </c>
      <c r="G27" s="54">
        <f>E27+F27+G30</f>
        <v>104500</v>
      </c>
      <c r="H27" s="54">
        <f>H28+H29+H30</f>
        <v>63678.43</v>
      </c>
    </row>
    <row r="28" spans="1:8" s="13" customFormat="1" ht="21.75" customHeight="1">
      <c r="A28" s="14" t="s">
        <v>36</v>
      </c>
      <c r="B28" s="9" t="s">
        <v>37</v>
      </c>
      <c r="C28" s="19">
        <v>6000</v>
      </c>
      <c r="D28" s="19"/>
      <c r="E28" s="36">
        <v>6000</v>
      </c>
      <c r="F28" s="32">
        <v>6000</v>
      </c>
      <c r="G28" s="55">
        <f t="shared" si="0"/>
        <v>12000</v>
      </c>
      <c r="H28" s="55">
        <v>6413.13</v>
      </c>
    </row>
    <row r="29" spans="1:8" ht="17.25" customHeight="1">
      <c r="A29" s="14" t="s">
        <v>38</v>
      </c>
      <c r="B29" s="9" t="s">
        <v>39</v>
      </c>
      <c r="C29" s="19">
        <v>20500</v>
      </c>
      <c r="D29" s="19"/>
      <c r="E29" s="36">
        <v>20500</v>
      </c>
      <c r="F29" s="32"/>
      <c r="G29" s="55">
        <f t="shared" si="0"/>
        <v>20500</v>
      </c>
      <c r="H29" s="55">
        <v>15921.33</v>
      </c>
    </row>
    <row r="30" spans="1:8" ht="20.25" customHeight="1">
      <c r="A30" s="14" t="s">
        <v>41</v>
      </c>
      <c r="B30" s="9" t="s">
        <v>42</v>
      </c>
      <c r="C30" s="19">
        <f>C31+C32</f>
        <v>60000</v>
      </c>
      <c r="D30" s="19">
        <f>D31+D32</f>
        <v>0</v>
      </c>
      <c r="E30" s="36">
        <f>E31+E32</f>
        <v>60000</v>
      </c>
      <c r="F30" s="36">
        <f>F31+F32</f>
        <v>12000</v>
      </c>
      <c r="G30" s="55">
        <f t="shared" si="0"/>
        <v>72000</v>
      </c>
      <c r="H30" s="55">
        <f>H31+H32</f>
        <v>41343.97</v>
      </c>
    </row>
    <row r="31" spans="1:8" ht="21" customHeight="1">
      <c r="A31" s="14" t="s">
        <v>43</v>
      </c>
      <c r="B31" s="9" t="s">
        <v>66</v>
      </c>
      <c r="C31" s="19">
        <v>31200</v>
      </c>
      <c r="D31" s="19"/>
      <c r="E31" s="36">
        <v>31200</v>
      </c>
      <c r="F31" s="32">
        <v>10860</v>
      </c>
      <c r="G31" s="55">
        <f t="shared" si="0"/>
        <v>42060</v>
      </c>
      <c r="H31" s="55">
        <v>29812.38</v>
      </c>
    </row>
    <row r="32" spans="1:8" ht="21.75" customHeight="1">
      <c r="A32" s="14" t="s">
        <v>44</v>
      </c>
      <c r="B32" s="9" t="s">
        <v>45</v>
      </c>
      <c r="C32" s="19">
        <v>28800</v>
      </c>
      <c r="D32" s="19"/>
      <c r="E32" s="36">
        <v>28800</v>
      </c>
      <c r="F32" s="32">
        <v>1140</v>
      </c>
      <c r="G32" s="55">
        <f t="shared" si="0"/>
        <v>29940</v>
      </c>
      <c r="H32" s="55">
        <v>11531.59</v>
      </c>
    </row>
    <row r="33" spans="1:8" ht="15.75">
      <c r="A33" s="15" t="s">
        <v>40</v>
      </c>
      <c r="B33" s="8" t="s">
        <v>49</v>
      </c>
      <c r="C33" s="20" t="e">
        <f>SUM(#REF!)</f>
        <v>#REF!</v>
      </c>
      <c r="D33" s="20" t="e">
        <f>SUM(#REF!)</f>
        <v>#REF!</v>
      </c>
      <c r="E33" s="39" t="e">
        <f>SUM(#REF!)</f>
        <v>#REF!</v>
      </c>
      <c r="F33" s="32"/>
      <c r="G33" s="54">
        <v>4000</v>
      </c>
      <c r="H33" s="54">
        <v>2637.81</v>
      </c>
    </row>
    <row r="34" spans="1:8" ht="47.25">
      <c r="A34" s="15" t="s">
        <v>84</v>
      </c>
      <c r="B34" s="8" t="s">
        <v>83</v>
      </c>
      <c r="C34" s="19"/>
      <c r="D34" s="19"/>
      <c r="E34" s="36"/>
      <c r="F34" s="32"/>
      <c r="G34" s="55"/>
      <c r="H34" s="54">
        <v>1.06</v>
      </c>
    </row>
    <row r="35" spans="1:8" ht="15.75">
      <c r="A35" s="14"/>
      <c r="B35" s="10" t="s">
        <v>11</v>
      </c>
      <c r="C35" s="20">
        <f>C36+C41+C45+C49+C50</f>
        <v>99000</v>
      </c>
      <c r="D35" s="20">
        <f>D36+D41+D45+D49+D50</f>
        <v>17000</v>
      </c>
      <c r="E35" s="39">
        <f>E36+E41+E45+E49+E50</f>
        <v>116000</v>
      </c>
      <c r="F35" s="39">
        <f>F36+F41+F45+F49+F50</f>
        <v>11232.6</v>
      </c>
      <c r="G35" s="54">
        <f>G36+G41+G43+G45+G49+G50</f>
        <v>127232.6</v>
      </c>
      <c r="H35" s="54">
        <f>H36+H41+H43+H45+H49+H50</f>
        <v>114623.67</v>
      </c>
    </row>
    <row r="36" spans="1:8" ht="94.5">
      <c r="A36" s="15" t="s">
        <v>50</v>
      </c>
      <c r="B36" s="8" t="s">
        <v>93</v>
      </c>
      <c r="C36" s="20">
        <f>SUM(C38:C39)</f>
        <v>71000</v>
      </c>
      <c r="D36" s="20">
        <f>SUM(D38:D39)</f>
        <v>0</v>
      </c>
      <c r="E36" s="39">
        <f>SUM(E38:E39)</f>
        <v>71000</v>
      </c>
      <c r="F36" s="39">
        <f>F37+F38+F39+F40</f>
        <v>0</v>
      </c>
      <c r="G36" s="54">
        <f t="shared" si="0"/>
        <v>71000</v>
      </c>
      <c r="H36" s="54">
        <f>H37+H38+H40</f>
        <v>56875.8</v>
      </c>
    </row>
    <row r="37" spans="1:10" ht="143.25" customHeight="1">
      <c r="A37" s="14" t="s">
        <v>75</v>
      </c>
      <c r="B37" s="11" t="s">
        <v>74</v>
      </c>
      <c r="C37" s="20"/>
      <c r="D37" s="20"/>
      <c r="E37" s="39"/>
      <c r="F37" s="32">
        <v>18000</v>
      </c>
      <c r="G37" s="55">
        <v>18000</v>
      </c>
      <c r="H37" s="55">
        <v>18972.32</v>
      </c>
      <c r="J37" s="43"/>
    </row>
    <row r="38" spans="1:8" ht="139.5" customHeight="1">
      <c r="A38" s="14" t="s">
        <v>54</v>
      </c>
      <c r="B38" s="11" t="s">
        <v>51</v>
      </c>
      <c r="C38" s="22">
        <v>69000</v>
      </c>
      <c r="D38" s="22"/>
      <c r="E38" s="42">
        <v>69000</v>
      </c>
      <c r="F38" s="32">
        <v>-18000</v>
      </c>
      <c r="G38" s="55">
        <f t="shared" si="0"/>
        <v>51000</v>
      </c>
      <c r="H38" s="55">
        <v>36697.19</v>
      </c>
    </row>
    <row r="39" spans="1:8" ht="111" customHeight="1" hidden="1">
      <c r="A39" s="14" t="s">
        <v>53</v>
      </c>
      <c r="B39" s="6" t="s">
        <v>52</v>
      </c>
      <c r="C39" s="19">
        <v>2000</v>
      </c>
      <c r="D39" s="19"/>
      <c r="E39" s="36">
        <v>2000</v>
      </c>
      <c r="F39" s="32">
        <v>-2000</v>
      </c>
      <c r="G39" s="55">
        <f>E39+F39</f>
        <v>0</v>
      </c>
      <c r="H39" s="55"/>
    </row>
    <row r="40" spans="1:8" ht="131.25" customHeight="1">
      <c r="A40" s="14" t="s">
        <v>76</v>
      </c>
      <c r="B40" s="6" t="s">
        <v>77</v>
      </c>
      <c r="C40" s="19"/>
      <c r="D40" s="19"/>
      <c r="E40" s="36"/>
      <c r="F40" s="32">
        <v>2000</v>
      </c>
      <c r="G40" s="55">
        <f>E40+F40</f>
        <v>2000</v>
      </c>
      <c r="H40" s="55">
        <v>1206.29</v>
      </c>
    </row>
    <row r="41" spans="1:8" ht="31.5">
      <c r="A41" s="15" t="s">
        <v>55</v>
      </c>
      <c r="B41" s="8" t="s">
        <v>94</v>
      </c>
      <c r="C41" s="20">
        <f>SUM(C42)</f>
        <v>5000</v>
      </c>
      <c r="D41" s="20">
        <f>SUM(D42)</f>
        <v>17000</v>
      </c>
      <c r="E41" s="39">
        <f>SUM(E42)</f>
        <v>22000</v>
      </c>
      <c r="F41" s="39">
        <f>SUM(F42)</f>
        <v>2000</v>
      </c>
      <c r="G41" s="54">
        <f t="shared" si="0"/>
        <v>24000</v>
      </c>
      <c r="H41" s="54">
        <f>H42</f>
        <v>24082.01</v>
      </c>
    </row>
    <row r="42" spans="1:8" ht="31.5">
      <c r="A42" s="14" t="s">
        <v>56</v>
      </c>
      <c r="B42" s="9" t="s">
        <v>12</v>
      </c>
      <c r="C42" s="19">
        <v>5000</v>
      </c>
      <c r="D42" s="19">
        <v>17000</v>
      </c>
      <c r="E42" s="36">
        <f>C42+D42</f>
        <v>22000</v>
      </c>
      <c r="F42" s="32">
        <v>2000</v>
      </c>
      <c r="G42" s="55">
        <f t="shared" si="0"/>
        <v>24000</v>
      </c>
      <c r="H42" s="55">
        <v>24082.01</v>
      </c>
    </row>
    <row r="43" spans="1:8" ht="70.5" customHeight="1">
      <c r="A43" s="15" t="s">
        <v>85</v>
      </c>
      <c r="B43" s="8" t="s">
        <v>95</v>
      </c>
      <c r="C43" s="19"/>
      <c r="D43" s="19"/>
      <c r="E43" s="36"/>
      <c r="F43" s="32"/>
      <c r="G43" s="55"/>
      <c r="H43" s="54">
        <f>H44</f>
        <v>567</v>
      </c>
    </row>
    <row r="44" spans="1:8" s="49" customFormat="1" ht="31.5">
      <c r="A44" s="14" t="s">
        <v>88</v>
      </c>
      <c r="B44" s="9" t="s">
        <v>89</v>
      </c>
      <c r="C44" s="19"/>
      <c r="D44" s="19"/>
      <c r="E44" s="36"/>
      <c r="F44" s="32"/>
      <c r="G44" s="55"/>
      <c r="H44" s="55">
        <v>567</v>
      </c>
    </row>
    <row r="45" spans="1:8" ht="54" customHeight="1">
      <c r="A45" s="15" t="s">
        <v>57</v>
      </c>
      <c r="B45" s="8" t="s">
        <v>96</v>
      </c>
      <c r="C45" s="20">
        <f>SUM(C46+C48)</f>
        <v>11500</v>
      </c>
      <c r="D45" s="20">
        <f>SUM(D46+D48)</f>
        <v>0</v>
      </c>
      <c r="E45" s="39">
        <f>SUM(E46+E48)</f>
        <v>11500</v>
      </c>
      <c r="F45" s="39">
        <f>SUM(F46+F47+F48)</f>
        <v>5500</v>
      </c>
      <c r="G45" s="54">
        <f t="shared" si="0"/>
        <v>17000</v>
      </c>
      <c r="H45" s="54">
        <f>H46+H47+H48</f>
        <v>20453.089999999997</v>
      </c>
    </row>
    <row r="46" spans="1:8" ht="173.25">
      <c r="A46" s="14" t="s">
        <v>59</v>
      </c>
      <c r="B46" s="11" t="s">
        <v>58</v>
      </c>
      <c r="C46" s="19">
        <v>1500</v>
      </c>
      <c r="D46" s="19"/>
      <c r="E46" s="36">
        <v>1500</v>
      </c>
      <c r="F46" s="32">
        <v>500</v>
      </c>
      <c r="G46" s="55">
        <f t="shared" si="0"/>
        <v>2000</v>
      </c>
      <c r="H46" s="55">
        <v>2024</v>
      </c>
    </row>
    <row r="47" spans="1:8" ht="108" customHeight="1">
      <c r="A47" s="14" t="s">
        <v>73</v>
      </c>
      <c r="B47" s="11" t="s">
        <v>72</v>
      </c>
      <c r="C47" s="19"/>
      <c r="D47" s="19"/>
      <c r="E47" s="36"/>
      <c r="F47" s="32">
        <v>5000</v>
      </c>
      <c r="G47" s="55">
        <f t="shared" si="0"/>
        <v>5000</v>
      </c>
      <c r="H47" s="55">
        <v>9891.88</v>
      </c>
    </row>
    <row r="48" spans="1:8" ht="96.75" customHeight="1">
      <c r="A48" s="14" t="s">
        <v>61</v>
      </c>
      <c r="B48" s="9" t="s">
        <v>60</v>
      </c>
      <c r="C48" s="19">
        <v>10000</v>
      </c>
      <c r="D48" s="19"/>
      <c r="E48" s="36">
        <v>10000</v>
      </c>
      <c r="F48" s="32"/>
      <c r="G48" s="55">
        <f t="shared" si="0"/>
        <v>10000</v>
      </c>
      <c r="H48" s="55">
        <v>8537.21</v>
      </c>
    </row>
    <row r="49" spans="1:8" ht="45.75" customHeight="1">
      <c r="A49" s="15" t="s">
        <v>62</v>
      </c>
      <c r="B49" s="8" t="s">
        <v>65</v>
      </c>
      <c r="C49" s="20">
        <v>6500</v>
      </c>
      <c r="D49" s="20"/>
      <c r="E49" s="39">
        <v>6500</v>
      </c>
      <c r="F49" s="34"/>
      <c r="G49" s="54">
        <f t="shared" si="0"/>
        <v>6500</v>
      </c>
      <c r="H49" s="54">
        <v>4205.96</v>
      </c>
    </row>
    <row r="50" spans="1:8" ht="18" customHeight="1">
      <c r="A50" s="15" t="s">
        <v>63</v>
      </c>
      <c r="B50" s="8" t="s">
        <v>64</v>
      </c>
      <c r="C50" s="20">
        <v>5000</v>
      </c>
      <c r="D50" s="20"/>
      <c r="E50" s="39">
        <v>5000</v>
      </c>
      <c r="F50" s="34">
        <v>3732.6</v>
      </c>
      <c r="G50" s="54">
        <f t="shared" si="0"/>
        <v>8732.6</v>
      </c>
      <c r="H50" s="54">
        <v>8439.81</v>
      </c>
    </row>
    <row r="51" spans="1:8" ht="19.5" customHeight="1">
      <c r="A51" s="14"/>
      <c r="B51" s="8" t="s">
        <v>13</v>
      </c>
      <c r="C51" s="21" t="e">
        <f>C6+C35</f>
        <v>#REF!</v>
      </c>
      <c r="D51" s="21" t="e">
        <f>D6+D35</f>
        <v>#REF!</v>
      </c>
      <c r="E51" s="35" t="e">
        <f>E6+E35</f>
        <v>#REF!</v>
      </c>
      <c r="F51" s="35">
        <f>F6+F35</f>
        <v>64832.6</v>
      </c>
      <c r="G51" s="54">
        <f>G35+G6</f>
        <v>554332.6</v>
      </c>
      <c r="H51" s="54">
        <f>H35+H6</f>
        <v>404897.12</v>
      </c>
    </row>
  </sheetData>
  <sheetProtection/>
  <mergeCells count="3">
    <mergeCell ref="G1:H1"/>
    <mergeCell ref="A2:H2"/>
    <mergeCell ref="A3:H3"/>
  </mergeCells>
  <printOptions/>
  <pageMargins left="0.7480314960629921" right="0.15748031496062992" top="0.5118110236220472" bottom="0.33" header="0.2755905511811024" footer="0.51"/>
  <pageSetup horizontalDpi="600" verticalDpi="600" orientation="portrait" paperSize="9" scale="85" r:id="rId1"/>
  <rowBreaks count="3" manualBreakCount="3">
    <brk id="13" max="25" man="1"/>
    <brk id="29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2019-10-28T07:32:06Z</cp:lastPrinted>
  <dcterms:created xsi:type="dcterms:W3CDTF">1996-10-08T23:32:33Z</dcterms:created>
  <dcterms:modified xsi:type="dcterms:W3CDTF">2019-10-28T07:32:07Z</dcterms:modified>
  <cp:category/>
  <cp:version/>
  <cp:contentType/>
  <cp:contentStatus/>
</cp:coreProperties>
</file>